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showInkAnnotation="0" autoCompressPictures="0"/>
  <bookViews>
    <workbookView xWindow="19300" yWindow="800" windowWidth="14240" windowHeight="1840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Invoice!$C$29,Invoice!$F$29,Invoice!$I$29,Invoice!$L$29,Invoice!$C$20,Invoice!$F$20,Invoice!$I$20,Invoice!$L$20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I20" i="1"/>
  <c r="F20" i="1"/>
  <c r="C20" i="1"/>
  <c r="L29" i="1"/>
  <c r="I29" i="1"/>
  <c r="F29" i="1"/>
  <c r="C29" i="1"/>
  <c r="L39" i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B43" i="1"/>
  <c r="L30" i="1"/>
  <c r="L32" i="1"/>
  <c r="K34" i="1"/>
  <c r="H3" i="1"/>
</calcChain>
</file>

<file path=xl/sharedStrings.xml><?xml version="1.0" encoding="utf-8"?>
<sst xmlns="http://schemas.openxmlformats.org/spreadsheetml/2006/main" count="84" uniqueCount="63">
  <si>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</si>
  <si>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</si>
  <si>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</si>
  <si>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</si>
  <si>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</si>
  <si>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</si>
  <si>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</si>
  <si>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</si>
  <si>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</si>
  <si>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</si>
  <si>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</si>
  <si>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</si>
  <si>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</si>
  <si>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</si>
  <si>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</si>
  <si>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</si>
  <si>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</si>
  <si>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</si>
  <si>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</si>
  <si>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</si>
  <si>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</si>
  <si>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</si>
  <si>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</si>
  <si>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</si>
  <si>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</si>
  <si>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</si>
  <si>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</si>
  <si>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</si>
  <si>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</si>
  <si>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</si>
  <si>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</si>
  <si>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</si>
  <si>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</si>
  <si>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</si>
  <si>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</si>
  <si>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</si>
  <si>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</si>
  <si>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</si>
  <si>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</si>
  <si>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</si>
  <si>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</si>
  <si>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</si>
  <si>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France</t>
  </si>
  <si>
    <t xml:space="preserve">Lisa WILLIAMSON </t>
  </si>
  <si>
    <t>DARE TO BE DIFFERENT</t>
  </si>
  <si>
    <t>77660 Changis-Sur-Marne</t>
  </si>
  <si>
    <t xml:space="preserve">798 848 800 000 16 </t>
  </si>
  <si>
    <t xml:space="preserve">06 32 56 02 82 </t>
  </si>
  <si>
    <t>lwilliamsonpro@gmail.com</t>
  </si>
  <si>
    <t>CIC Paris Gambetta</t>
  </si>
  <si>
    <t>38, Avenue Gambetta, 75020 Paris.</t>
  </si>
  <si>
    <t>FR76 3006 6106 7700 0200 9810 181</t>
  </si>
  <si>
    <t>CMCIFRPP</t>
  </si>
  <si>
    <t>MS/GS</t>
  </si>
  <si>
    <t>CP</t>
  </si>
  <si>
    <t>Teenagers</t>
  </si>
  <si>
    <t>Didier</t>
  </si>
  <si>
    <t>Renaud</t>
  </si>
  <si>
    <t>34, Rue du Moncey,</t>
  </si>
  <si>
    <t>Marie Jo</t>
  </si>
  <si>
    <t>Marie Dom</t>
  </si>
  <si>
    <t>Retraités 1</t>
  </si>
  <si>
    <t>JNJ006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</si>
</sst>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30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  <font>
      <u/>
      <sz val="11"/>
      <color theme="11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Protection="1"/>
    <xf numFmtId="0" fontId="2" fillId="0" borderId="0" xfId="0" applyFont="1" applyBorder="1"/>
    <xf numFmtId="0" fontId="11" fillId="0" borderId="0" xfId="0" applyFont="1" applyBorder="1" applyAlignment="1" applyProtection="1">
      <alignment horizontal="center" vertic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/>
    </xf>
  </cellXfs>
  <cellStyles count="3">
    <cellStyle name="Lien hypertexte" xfId="1" builtinId="8"/>
    <cellStyle name="Lien hypertexte visité" xfId="2" builtinId="9" hidden="1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393315</xdr:colOff>
      <xdr:row>0</xdr:row>
      <xdr:rowOff>39501</xdr:rowOff>
    </xdr:from>
    <xdr:to>
      <xdr:col>12</xdr:col>
      <xdr:colOff>0</xdr:colOff>
      <xdr:row>1</xdr:row>
      <xdr:rowOff>523875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915" y="39501"/>
          <a:ext cx="940185" cy="712974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7172325" y="359481"/>
          <a:ext cx="1514476" cy="364419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arlesdegaulle@elysee.fr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workbookViewId="0">
      <selection activeCell="D2" sqref="D2:F2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63" t="s">
        <v>0</v>
      </c>
      <c r="C2" s="64"/>
      <c r="D2" s="65" t="s">
        <v>62</v>
      </c>
      <c r="E2" s="66"/>
      <c r="F2" s="66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60">
        <v>43039</v>
      </c>
      <c r="C3" s="60"/>
      <c r="D3" s="60"/>
      <c r="E3" s="60"/>
      <c r="F3" s="60"/>
      <c r="G3" s="9"/>
      <c r="H3" s="68" t="str">
        <f>CurrencyAbbreviation &amp; InvoiceTotal</f>
        <v>€315</v>
      </c>
      <c r="I3" s="68"/>
      <c r="J3" s="68"/>
      <c r="K3" s="68"/>
      <c r="L3" s="68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61">
        <f>InvoiceDate+PaymentDelay</f>
        <v>43054</v>
      </c>
      <c r="C4" s="61"/>
      <c r="D4" s="61"/>
      <c r="E4" s="61"/>
      <c r="F4" s="61"/>
      <c r="G4" s="10"/>
      <c r="H4" s="69"/>
      <c r="I4" s="69"/>
      <c r="J4" s="69"/>
      <c r="K4" s="69"/>
      <c r="L4" s="69"/>
      <c r="M4" s="5"/>
      <c r="O4" s="2" t="s">
        <v>31</v>
      </c>
      <c r="P4" s="2"/>
      <c r="Q4" s="2"/>
      <c r="R4" s="2"/>
      <c r="S4" s="2"/>
      <c r="T4" s="67"/>
      <c r="U4" s="67"/>
      <c r="V4" s="67"/>
      <c r="W4" s="67"/>
      <c r="X4" s="67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71" t="str">
        <f>IF(InvoiceeName&gt;0, InvoiceeName, "")</f>
        <v>Ginny Caulkin</v>
      </c>
      <c r="C6" s="71"/>
      <c r="D6" s="71"/>
      <c r="E6" s="71"/>
      <c r="F6" s="71"/>
      <c r="G6" s="5"/>
      <c r="H6" s="59" t="str">
        <f>IF(YourName&gt;0, YourName, "")</f>
        <v xml:space="preserve">Lisa WILLIAMSON </v>
      </c>
      <c r="I6" s="59"/>
      <c r="J6" s="59"/>
      <c r="K6" s="59"/>
      <c r="L6" s="59"/>
      <c r="M6" s="5"/>
      <c r="O6" s="2"/>
      <c r="P6" s="2"/>
      <c r="Q6" s="2"/>
      <c r="R6" s="2"/>
      <c r="S6" s="2"/>
    </row>
    <row r="7" spans="1:24" ht="14.25" customHeight="1">
      <c r="A7" s="5"/>
      <c r="B7" s="70" t="str">
        <f>IF(InvoiceeCompany&gt;0, InvoiceeCompany, "")</f>
        <v>Jack n' Jill</v>
      </c>
      <c r="C7" s="70"/>
      <c r="D7" s="70"/>
      <c r="E7" s="70"/>
      <c r="F7" s="70"/>
      <c r="G7" s="5"/>
      <c r="H7" s="58" t="str">
        <f>IF(Address_1&gt;0, Address_1, "")</f>
        <v>34, Rue du Moncey,</v>
      </c>
      <c r="I7" s="58"/>
      <c r="J7" s="58"/>
      <c r="K7" s="58"/>
      <c r="L7" s="58"/>
      <c r="M7" s="5"/>
      <c r="O7" s="2"/>
      <c r="P7" s="2"/>
      <c r="Q7" s="2"/>
      <c r="R7" s="2"/>
      <c r="S7" s="2"/>
    </row>
    <row r="8" spans="1:24" ht="14.25" customHeight="1">
      <c r="A8" s="5"/>
      <c r="B8" s="70" t="str">
        <f>IF(InvoiceeAddress_1&gt;0, InvoiceeAddress_1, "")</f>
        <v>49 Avenue Jehan de Brie</v>
      </c>
      <c r="C8" s="70"/>
      <c r="D8" s="70"/>
      <c r="E8" s="70"/>
      <c r="F8" s="70"/>
      <c r="G8" s="5"/>
      <c r="H8" s="58" t="str">
        <f>IF(Address_2&gt;0, Address_2, "")</f>
        <v>77660 Changis-Sur-Marne</v>
      </c>
      <c r="I8" s="58"/>
      <c r="J8" s="58"/>
      <c r="K8" s="58"/>
      <c r="L8" s="58"/>
      <c r="M8" s="5"/>
      <c r="O8" s="2"/>
      <c r="P8" s="2"/>
      <c r="Q8" s="2"/>
      <c r="R8" s="2"/>
      <c r="S8" s="2"/>
    </row>
    <row r="9" spans="1:24" ht="14.25" customHeight="1">
      <c r="A9" s="5"/>
      <c r="B9" s="70" t="str">
        <f>IF(InvoiceeAddress_2&gt;0, InvoiceeAddress_2, "")</f>
        <v>77120 Coulommiers</v>
      </c>
      <c r="C9" s="70"/>
      <c r="D9" s="70"/>
      <c r="E9" s="70"/>
      <c r="F9" s="70"/>
      <c r="G9" s="5"/>
      <c r="H9" s="58" t="str">
        <f>IF(Address_3&gt;0, Address_3, "Siret: " &amp; Siret)</f>
        <v>France</v>
      </c>
      <c r="I9" s="58"/>
      <c r="J9" s="58"/>
      <c r="K9" s="58"/>
      <c r="L9" s="58"/>
      <c r="M9" s="5"/>
      <c r="O9" s="2"/>
      <c r="P9" s="2"/>
      <c r="Q9" s="2"/>
      <c r="R9" s="2"/>
      <c r="S9" s="2"/>
    </row>
    <row r="10" spans="1:24" ht="14.25" customHeight="1">
      <c r="A10" s="5"/>
      <c r="B10" s="70" t="str">
        <f>IF(InvoiceeAddress_3&gt;0, InvoiceeAddress_3, "")</f>
        <v/>
      </c>
      <c r="C10" s="70"/>
      <c r="D10" s="70"/>
      <c r="E10" s="70"/>
      <c r="F10" s="70"/>
      <c r="G10" s="5"/>
      <c r="H10" s="58" t="str">
        <f>IF(Address_3&gt;0, "Siret: " &amp; Siret, "")</f>
        <v xml:space="preserve">Siret: 798 848 800 000 16 </v>
      </c>
      <c r="I10" s="58"/>
      <c r="J10" s="58"/>
      <c r="K10" s="58"/>
      <c r="L10" s="58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49" t="s">
        <v>59</v>
      </c>
      <c r="C12" s="49"/>
      <c r="D12" s="5"/>
      <c r="E12" s="49" t="s">
        <v>60</v>
      </c>
      <c r="F12" s="49"/>
      <c r="G12" s="5"/>
      <c r="H12" s="49" t="s">
        <v>61</v>
      </c>
      <c r="I12" s="49"/>
      <c r="J12" s="5"/>
      <c r="K12" s="49" t="s">
        <v>53</v>
      </c>
      <c r="L12" s="49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>
        <v>43018</v>
      </c>
      <c r="C14" s="35">
        <v>2</v>
      </c>
      <c r="D14" s="13"/>
      <c r="E14" s="25">
        <v>43025</v>
      </c>
      <c r="F14" s="35">
        <v>2</v>
      </c>
      <c r="G14" s="13"/>
      <c r="H14" s="25">
        <v>43013</v>
      </c>
      <c r="I14" s="35">
        <v>1.5</v>
      </c>
      <c r="J14" s="13"/>
      <c r="K14" s="25"/>
      <c r="L14" s="35"/>
      <c r="M14" s="5"/>
      <c r="O14" s="2"/>
      <c r="P14" s="2"/>
      <c r="Q14" s="2"/>
      <c r="R14" s="2"/>
      <c r="S14" s="2"/>
    </row>
    <row r="15" spans="1:24" ht="12" customHeight="1">
      <c r="A15" s="5"/>
      <c r="B15" s="26">
        <v>43025</v>
      </c>
      <c r="C15" s="36">
        <v>2</v>
      </c>
      <c r="D15" s="13"/>
      <c r="E15" s="26"/>
      <c r="F15" s="36"/>
      <c r="G15" s="13"/>
      <c r="H15" s="25">
        <v>43020</v>
      </c>
      <c r="I15" s="35">
        <v>1.5</v>
      </c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>
        <v>43027</v>
      </c>
      <c r="I16" s="36">
        <v>1.5</v>
      </c>
      <c r="J16" s="13"/>
      <c r="K16" s="26"/>
      <c r="L16" s="36"/>
      <c r="M16" s="5"/>
    </row>
    <row r="17" spans="1:26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26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>
      <c r="A19" s="5"/>
      <c r="B19" s="46"/>
      <c r="C19" s="38"/>
      <c r="D19" s="13"/>
      <c r="E19" s="46"/>
      <c r="F19" s="38"/>
      <c r="G19" s="13"/>
      <c r="H19" s="46"/>
      <c r="I19" s="38"/>
      <c r="J19" s="13"/>
      <c r="K19" s="46"/>
      <c r="L19" s="38"/>
      <c r="M19" s="5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>
      <c r="A20" s="5"/>
      <c r="B20" s="14" t="s">
        <v>25</v>
      </c>
      <c r="C20" s="15">
        <f>SUM(C14:C19)</f>
        <v>4</v>
      </c>
      <c r="D20" s="14"/>
      <c r="E20" s="14"/>
      <c r="F20" s="15">
        <f>SUM(F14:F19)</f>
        <v>2</v>
      </c>
      <c r="G20" s="5"/>
      <c r="H20" s="5"/>
      <c r="I20" s="15">
        <f>SUM(I14:I19)</f>
        <v>4.5</v>
      </c>
      <c r="J20" s="5"/>
      <c r="K20" s="5"/>
      <c r="L20" s="15">
        <f>SUM(L14:L19)</f>
        <v>0</v>
      </c>
      <c r="M20" s="5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>
      <c r="A21" s="5"/>
      <c r="B21" s="49" t="s">
        <v>54</v>
      </c>
      <c r="C21" s="49"/>
      <c r="D21" s="5"/>
      <c r="E21" s="49" t="s">
        <v>55</v>
      </c>
      <c r="F21" s="49"/>
      <c r="G21" s="5"/>
      <c r="H21" s="49" t="s">
        <v>56</v>
      </c>
      <c r="I21" s="49"/>
      <c r="J21" s="5"/>
      <c r="K21" s="49" t="s">
        <v>57</v>
      </c>
      <c r="L21" s="49"/>
      <c r="M21" s="5"/>
      <c r="N21" s="44"/>
      <c r="O21" s="47"/>
      <c r="P21" s="47"/>
      <c r="Q21" s="9"/>
      <c r="R21" s="48"/>
      <c r="S21" s="48"/>
      <c r="T21" s="9"/>
      <c r="U21" s="48"/>
      <c r="V21" s="48"/>
      <c r="W21" s="9"/>
      <c r="X21" s="48"/>
      <c r="Y21" s="48"/>
      <c r="Z21" s="44"/>
    </row>
    <row r="22" spans="1:26" ht="12" customHeight="1">
      <c r="A22" s="5"/>
      <c r="B22" s="12" t="s">
        <v>1</v>
      </c>
      <c r="C22" s="12" t="s">
        <v>2</v>
      </c>
      <c r="D22" s="5"/>
      <c r="E22" s="12" t="s">
        <v>1</v>
      </c>
      <c r="F22" s="12" t="s">
        <v>2</v>
      </c>
      <c r="G22" s="5"/>
      <c r="H22" s="12" t="s">
        <v>1</v>
      </c>
      <c r="I22" s="12" t="s">
        <v>2</v>
      </c>
      <c r="J22" s="5"/>
      <c r="K22" s="12" t="s">
        <v>1</v>
      </c>
      <c r="L22" s="12" t="s">
        <v>2</v>
      </c>
      <c r="M22" s="5"/>
      <c r="N22" s="44"/>
      <c r="O22" s="45"/>
      <c r="P22" s="45"/>
      <c r="Q22" s="9"/>
      <c r="R22" s="45"/>
      <c r="S22" s="45"/>
      <c r="T22" s="9"/>
      <c r="U22" s="45"/>
      <c r="V22" s="45"/>
      <c r="W22" s="9"/>
      <c r="X22" s="45"/>
      <c r="Y22" s="45"/>
      <c r="Z22" s="44"/>
    </row>
    <row r="23" spans="1:26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>
      <c r="A27" s="5"/>
      <c r="B27" s="37"/>
      <c r="C27" s="36"/>
      <c r="D27" s="5"/>
      <c r="E27" s="37"/>
      <c r="F27" s="36"/>
      <c r="G27" s="5"/>
      <c r="H27" s="37"/>
      <c r="I27" s="36"/>
      <c r="J27" s="5"/>
      <c r="K27" s="37"/>
      <c r="L27" s="36"/>
      <c r="M27" s="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>
      <c r="A28" s="5"/>
      <c r="B28" s="43"/>
      <c r="C28" s="43"/>
      <c r="D28" s="5"/>
      <c r="E28" s="43"/>
      <c r="F28" s="43"/>
      <c r="G28" s="5"/>
      <c r="H28" s="43"/>
      <c r="I28" s="43"/>
      <c r="J28" s="5"/>
      <c r="K28" s="43"/>
      <c r="L28" s="43"/>
      <c r="M28" s="5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>
      <c r="A29" s="5"/>
      <c r="B29" s="14" t="s">
        <v>25</v>
      </c>
      <c r="C29" s="15">
        <f>SUM(C23:C28)</f>
        <v>0</v>
      </c>
      <c r="D29" s="14"/>
      <c r="E29" s="14"/>
      <c r="F29" s="15">
        <f>SUM(F23:F28)</f>
        <v>0</v>
      </c>
      <c r="G29" s="5"/>
      <c r="H29" s="5"/>
      <c r="I29" s="15">
        <f>SUM(I23:I28)</f>
        <v>0</v>
      </c>
      <c r="J29" s="5"/>
      <c r="K29" s="5"/>
      <c r="L29" s="15">
        <f>SUM(L23:L28)</f>
        <v>0</v>
      </c>
      <c r="M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1" t="s">
        <v>27</v>
      </c>
      <c r="K30" s="51"/>
      <c r="L30" s="17">
        <f>SUM(Total)</f>
        <v>10.5</v>
      </c>
      <c r="M30" s="5"/>
    </row>
    <row r="31" spans="1:26" ht="18.75" customHeight="1">
      <c r="A31" s="5"/>
      <c r="B31" s="5"/>
      <c r="C31" s="5"/>
      <c r="D31" s="5"/>
      <c r="E31" s="5"/>
      <c r="F31" s="5"/>
      <c r="G31" s="5"/>
      <c r="H31" s="5"/>
      <c r="I31" s="16"/>
      <c r="J31" s="51" t="s">
        <v>41</v>
      </c>
      <c r="K31" s="51"/>
      <c r="L31" s="18">
        <f>HourlyRate</f>
        <v>30</v>
      </c>
      <c r="M31" s="5"/>
    </row>
    <row r="32" spans="1:26" ht="18.75" customHeight="1">
      <c r="A32" s="5"/>
      <c r="B32" s="5"/>
      <c r="C32" s="5"/>
      <c r="D32" s="5"/>
      <c r="E32" s="5"/>
      <c r="F32" s="5"/>
      <c r="G32" s="5"/>
      <c r="H32" s="5"/>
      <c r="I32" s="16"/>
      <c r="J32" s="51" t="s">
        <v>28</v>
      </c>
      <c r="K32" s="51"/>
      <c r="L32" s="18">
        <f>TotalHours*HourlyRate</f>
        <v>315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50" t="s">
        <v>29</v>
      </c>
      <c r="K33" s="50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52" t="str">
        <f>CurrencyAbbreviation &amp; " TOTAL"</f>
        <v>€ TOTAL</v>
      </c>
      <c r="I34" s="52"/>
      <c r="J34" s="52"/>
      <c r="K34" s="55">
        <f>SUM(L32:L33)</f>
        <v>315</v>
      </c>
      <c r="L34" s="56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53"/>
      <c r="I35" s="53"/>
      <c r="J35" s="53"/>
      <c r="K35" s="57"/>
      <c r="L35" s="57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72" t="s">
        <v>3</v>
      </c>
      <c r="C37" s="72"/>
      <c r="D37" s="72"/>
      <c r="E37" s="72"/>
      <c r="F37" s="72"/>
      <c r="G37" s="72"/>
      <c r="H37" s="54" t="s">
        <v>26</v>
      </c>
      <c r="I37" s="54"/>
      <c r="J37" s="54"/>
      <c r="K37" s="54"/>
      <c r="L37" s="54"/>
      <c r="M37" s="5"/>
    </row>
    <row r="38" spans="1:19" ht="14.25" customHeight="1">
      <c r="A38" s="5"/>
      <c r="B38" s="62" t="str">
        <f>"Name of Beneficiary: " &amp; BankBeneficiaryName</f>
        <v xml:space="preserve">Name of Beneficiary: Lisa WILLIAMSON </v>
      </c>
      <c r="C38" s="62"/>
      <c r="D38" s="62"/>
      <c r="E38" s="62"/>
      <c r="F38" s="62"/>
      <c r="G38" s="62"/>
      <c r="H38" s="5"/>
      <c r="I38" s="5"/>
      <c r="J38" s="5"/>
      <c r="K38" s="5"/>
      <c r="L38" s="6" t="str">
        <f>IFERROR(YourName, "")</f>
        <v xml:space="preserve">Lisa WILLIAMSON </v>
      </c>
      <c r="M38" s="5"/>
    </row>
    <row r="39" spans="1:19" ht="14.25" customHeight="1">
      <c r="A39" s="5"/>
      <c r="B39" s="62" t="str">
        <f>"Name of Bank: " &amp; BankName</f>
        <v>Name of Bank: CIC Paris Gambetta</v>
      </c>
      <c r="C39" s="62"/>
      <c r="D39" s="62"/>
      <c r="E39" s="62"/>
      <c r="F39" s="62"/>
      <c r="G39" s="62"/>
      <c r="H39" s="5"/>
      <c r="I39" s="5"/>
      <c r="J39" s="5"/>
      <c r="K39" s="5"/>
      <c r="L39" s="6" t="str">
        <f>IFERROR("Phone: " &amp; YourPhone, "")</f>
        <v xml:space="preserve">Phone: 06 32 56 02 82 </v>
      </c>
      <c r="M39" s="5"/>
    </row>
    <row r="40" spans="1:19" ht="14.25" customHeight="1">
      <c r="A40" s="5"/>
      <c r="B40" s="62" t="str">
        <f>"Address of Bank: " &amp; BankAddress</f>
        <v>Address of Bank: 38, Avenue Gambetta, 75020 Paris.</v>
      </c>
      <c r="C40" s="62"/>
      <c r="D40" s="62"/>
      <c r="E40" s="62"/>
      <c r="F40" s="62"/>
      <c r="G40" s="62"/>
      <c r="H40" s="5"/>
      <c r="I40" s="5"/>
      <c r="J40" s="5"/>
      <c r="K40" s="5"/>
      <c r="L40" s="6" t="str">
        <f>IF(YourEmail&gt;0, YourEmail, "")</f>
        <v>lwilliamsonpro@gmail.com</v>
      </c>
      <c r="M40" s="5"/>
    </row>
    <row r="41" spans="1:19" ht="14.25" customHeight="1">
      <c r="A41" s="5"/>
      <c r="B41" s="62" t="str">
        <f>"Account Number: " &amp; BankAccount</f>
        <v>Account Number: FR76 3006 6106 7700 0200 9810 181</v>
      </c>
      <c r="C41" s="62"/>
      <c r="D41" s="62"/>
      <c r="E41" s="62"/>
      <c r="F41" s="62"/>
      <c r="G41" s="62"/>
      <c r="H41" s="62"/>
      <c r="I41" s="5"/>
      <c r="J41" s="5"/>
      <c r="K41" s="5"/>
      <c r="L41" s="6" t="str">
        <f>IF(YourURL&gt;0, YourURL, "")</f>
        <v/>
      </c>
      <c r="M41" s="5"/>
    </row>
    <row r="42" spans="1:19" ht="14.25" customHeight="1">
      <c r="A42" s="5"/>
      <c r="B42" s="62" t="str">
        <f>"Routing Number (Swiftcode): " &amp; BankRouting</f>
        <v>Routing Number (Swiftcode): CMCIFRPP</v>
      </c>
      <c r="C42" s="62"/>
      <c r="D42" s="62"/>
      <c r="E42" s="62"/>
      <c r="F42" s="62"/>
      <c r="G42" s="62"/>
      <c r="H42" s="5"/>
      <c r="I42" s="5"/>
      <c r="J42" s="5"/>
      <c r="K42" s="5"/>
      <c r="L42" s="5"/>
      <c r="M42" s="5"/>
    </row>
    <row r="43" spans="1:19" ht="14.25" customHeight="1">
      <c r="A43" s="5"/>
      <c r="B43" s="62" t="str">
        <f>"Payment Reference: " &amp; InvoiceNumberDisplay</f>
        <v>Payment Reference: JNJ006</v>
      </c>
      <c r="C43" s="62"/>
      <c r="D43" s="62"/>
      <c r="E43" s="62"/>
      <c r="F43" s="62"/>
      <c r="G43" s="62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0" t="s">
        <v>40</v>
      </c>
      <c r="C45" s="40"/>
      <c r="D45" s="40"/>
      <c r="E45" s="40"/>
      <c r="F45" s="40"/>
      <c r="G45" s="40"/>
      <c r="H45" s="5"/>
      <c r="I45" s="5"/>
      <c r="J45" s="5"/>
      <c r="K45" s="5"/>
      <c r="L45" s="5"/>
      <c r="M45" s="5"/>
    </row>
  </sheetData>
  <sheetProtection algorithmName="SHA-512" hashValue="qmq1xj8wI85UWqDb639EzM1pCHGsSktYR8zBbEIDIwF71dX20c/Vrut7MAoDKys48kgRj+G9KxWpce5U25rrpg==" saltValue="W/74z+XDVr64xe1DRIbMJQ==" spinCount="100000" sheet="1" objects="1" scenarios="1" insertHyperlinks="0" selectLockedCells="1"/>
  <mergeCells count="41"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  <mergeCell ref="B40:G40"/>
    <mergeCell ref="B39:G39"/>
    <mergeCell ref="B38:G38"/>
    <mergeCell ref="B2:C2"/>
    <mergeCell ref="D2:F2"/>
    <mergeCell ref="B12:C12"/>
    <mergeCell ref="E12:F12"/>
    <mergeCell ref="H12:I12"/>
    <mergeCell ref="H7:L7"/>
    <mergeCell ref="H6:L6"/>
    <mergeCell ref="B3:F3"/>
    <mergeCell ref="B4:F4"/>
    <mergeCell ref="J33:K33"/>
    <mergeCell ref="J32:K32"/>
    <mergeCell ref="J31:K31"/>
    <mergeCell ref="H34:J35"/>
    <mergeCell ref="H37:L37"/>
    <mergeCell ref="K34:L35"/>
    <mergeCell ref="R21:S21"/>
    <mergeCell ref="U21:V21"/>
    <mergeCell ref="X21:Y21"/>
    <mergeCell ref="B21:C21"/>
    <mergeCell ref="E21:F21"/>
    <mergeCell ref="H21:I21"/>
    <mergeCell ref="K21:L21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9" sqref="C9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43</v>
      </c>
    </row>
    <row r="4" spans="2:3" ht="14">
      <c r="B4" s="30" t="s">
        <v>8</v>
      </c>
      <c r="C4" s="3" t="s">
        <v>44</v>
      </c>
    </row>
    <row r="5" spans="2:3" ht="14">
      <c r="B5" s="30" t="s">
        <v>9</v>
      </c>
      <c r="C5" s="4" t="s">
        <v>58</v>
      </c>
    </row>
    <row r="6" spans="2:3" ht="14">
      <c r="B6" s="30" t="s">
        <v>10</v>
      </c>
      <c r="C6" s="4" t="s">
        <v>45</v>
      </c>
    </row>
    <row r="7" spans="2:3" ht="14">
      <c r="B7" s="30" t="s">
        <v>12</v>
      </c>
      <c r="C7" s="3" t="s">
        <v>42</v>
      </c>
    </row>
    <row r="8" spans="2:3" ht="14">
      <c r="B8" s="30" t="s">
        <v>32</v>
      </c>
      <c r="C8" s="41" t="s">
        <v>46</v>
      </c>
    </row>
    <row r="9" spans="2:3" ht="14">
      <c r="B9" s="30" t="s">
        <v>13</v>
      </c>
      <c r="C9" s="42" t="s">
        <v>47</v>
      </c>
    </row>
    <row r="10" spans="2:3" ht="14">
      <c r="B10" s="30" t="s">
        <v>30</v>
      </c>
      <c r="C10" s="3"/>
    </row>
    <row r="11" spans="2:3" ht="14">
      <c r="B11" s="30" t="s">
        <v>14</v>
      </c>
      <c r="C11" s="39"/>
    </row>
    <row r="12" spans="2:3" ht="14">
      <c r="B12" s="30" t="s">
        <v>15</v>
      </c>
      <c r="C12" s="39" t="s">
        <v>48</v>
      </c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43</v>
      </c>
    </row>
    <row r="15" spans="2:3" ht="14">
      <c r="B15" s="30" t="s">
        <v>19</v>
      </c>
      <c r="C15" s="4" t="s">
        <v>49</v>
      </c>
    </row>
    <row r="16" spans="2:3" ht="14">
      <c r="B16" s="30" t="s">
        <v>20</v>
      </c>
      <c r="C16" s="4" t="s">
        <v>50</v>
      </c>
    </row>
    <row r="17" spans="2:3" ht="14">
      <c r="B17" s="30" t="s">
        <v>21</v>
      </c>
      <c r="C17" s="4" t="s">
        <v>51</v>
      </c>
    </row>
    <row r="18" spans="2:3" ht="14">
      <c r="B18" s="30" t="s">
        <v>22</v>
      </c>
      <c r="C18" s="3" t="s">
        <v>52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73"/>
      <c r="C21" s="73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73"/>
      <c r="C33" s="73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2" r:id="rId1" display="charlesdegaulle@elysee.fr"/>
  </hyperlinks>
  <pageMargins left="0.7" right="0.7" top="0.75" bottom="0.75" header="0.3" footer="0.3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123</cp:lastModifiedBy>
  <cp:lastPrinted>2017-03-07T12:35:16Z</cp:lastPrinted>
  <dcterms:created xsi:type="dcterms:W3CDTF">2017-01-13T13:35:50Z</dcterms:created>
  <dcterms:modified xsi:type="dcterms:W3CDTF">2017-11-14T10:38:17Z</dcterms:modified>
</cp:coreProperties>
</file>